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1F5372D-3D65-44D3-BB6D-49B16465E7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35" i="1" s="1"/>
  <c r="D36" i="1"/>
  <c r="F36" i="1" s="1"/>
  <c r="D34" i="1"/>
  <c r="F34" i="1" s="1"/>
  <c r="D32" i="1"/>
  <c r="F32" i="1" s="1"/>
  <c r="D31" i="1"/>
  <c r="F31" i="1" s="1"/>
  <c r="D30" i="1"/>
  <c r="F30" i="1" s="1"/>
  <c r="D28" i="1"/>
  <c r="F28" i="1" s="1"/>
  <c r="D25" i="1"/>
  <c r="F25" i="1" s="1"/>
  <c r="D24" i="1"/>
  <c r="D27" i="1"/>
  <c r="F27" i="1" s="1"/>
  <c r="D26" i="1"/>
  <c r="F26" i="1" s="1"/>
  <c r="D33" i="1"/>
  <c r="F33" i="1" s="1"/>
  <c r="D23" i="1"/>
  <c r="F23" i="1" s="1"/>
  <c r="D21" i="1"/>
  <c r="F21" i="1" s="1"/>
  <c r="D22" i="1"/>
  <c r="F22" i="1" s="1"/>
  <c r="D44" i="1"/>
  <c r="F44" i="1" s="1"/>
  <c r="D29" i="1"/>
  <c r="F29" i="1" s="1"/>
  <c r="F43" i="1"/>
  <c r="F42" i="1"/>
  <c r="F39" i="1"/>
  <c r="F40" i="1"/>
  <c r="F41" i="1"/>
  <c r="F37" i="1"/>
  <c r="F38" i="1"/>
  <c r="F24" i="1"/>
  <c r="C64" i="1"/>
  <c r="F45" i="1" l="1"/>
  <c r="F52" i="1" s="1"/>
  <c r="F54" i="1" s="1"/>
</calcChain>
</file>

<file path=xl/sharedStrings.xml><?xml version="1.0" encoding="utf-8"?>
<sst xmlns="http://schemas.openxmlformats.org/spreadsheetml/2006/main" count="53" uniqueCount="53">
  <si>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</si>
  <si>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</si>
  <si>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</si>
  <si>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</si>
  <si>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</si>
  <si>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</si>
  <si>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</si>
  <si>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</si>
  <si>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</si>
  <si>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</si>
  <si>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</si>
  <si>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</si>
  <si>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</si>
  <si>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</si>
  <si>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</si>
  <si>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</si>
  <si>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</si>
  <si>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Piña</t>
  </si>
  <si>
    <t>Colegio Técnico Profesional de Acosta</t>
  </si>
  <si>
    <t xml:space="preserve">Karla Lacayo Guerrero </t>
  </si>
  <si>
    <t>Bolsas Ziploc</t>
  </si>
  <si>
    <t>Fresa</t>
  </si>
  <si>
    <t>Pepino</t>
  </si>
  <si>
    <t>Limón</t>
  </si>
  <si>
    <t>Sandía</t>
  </si>
  <si>
    <t>Papaya</t>
  </si>
  <si>
    <t>Zanahoria</t>
  </si>
  <si>
    <t>Coco</t>
  </si>
  <si>
    <t>Melón</t>
  </si>
  <si>
    <t>Arandanos</t>
  </si>
  <si>
    <t>Banano</t>
  </si>
  <si>
    <t>Uvas</t>
  </si>
  <si>
    <t>Espinaca</t>
  </si>
  <si>
    <t>Apio</t>
  </si>
  <si>
    <t>Chocolate</t>
  </si>
  <si>
    <t>Leche de coco</t>
  </si>
  <si>
    <t>Gengibre</t>
  </si>
  <si>
    <t>Vainilla</t>
  </si>
  <si>
    <t>Yougurt</t>
  </si>
  <si>
    <t>Menta</t>
  </si>
  <si>
    <t>Avena</t>
  </si>
  <si>
    <t>Stikers hoja</t>
  </si>
  <si>
    <t>Maní</t>
  </si>
  <si>
    <t>Salario de cajero</t>
  </si>
  <si>
    <t xml:space="preserve">Gasto por alquiler </t>
  </si>
  <si>
    <t>Gasto por serv. Telefonico</t>
  </si>
  <si>
    <t>Gasto por internet</t>
  </si>
  <si>
    <t>Seguro contra robos</t>
  </si>
  <si>
    <t>Servicio Electrico</t>
  </si>
  <si>
    <t>Agua</t>
  </si>
  <si>
    <t>Salario de vendedor</t>
  </si>
  <si>
    <t>Seguro de riesgo</t>
  </si>
  <si>
    <t>KitShake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</si>
</sst>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locked="0"/>
    </xf>
    <xf numFmtId="164" fontId="1" fillId="2" borderId="0" xfId="0" applyNumberFormat="1" applyFont="1" applyFill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67</xdr:row>
      <xdr:rowOff>0</xdr:rowOff>
    </xdr:from>
    <xdr:to>
      <xdr:col>2</xdr:col>
      <xdr:colOff>725647</xdr:colOff>
      <xdr:row>72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66</xdr:row>
      <xdr:rowOff>178595</xdr:rowOff>
    </xdr:from>
    <xdr:to>
      <xdr:col>5</xdr:col>
      <xdr:colOff>338772</xdr:colOff>
      <xdr:row>70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64"/>
  <sheetViews>
    <sheetView tabSelected="1" topLeftCell="A37" zoomScaleNormal="100" workbookViewId="0">
      <selection activeCell="C46" sqref="C46"/>
    </sheetView>
  </sheetViews>
  <sheetFormatPr baseColWidth="10" defaultColWidth="10.81640625" defaultRowHeight="14.5" x14ac:dyDescent="0.35"/>
  <cols>
    <col min="1" max="1" width="11.453125" style="1" customWidth="1"/>
    <col min="2" max="2" width="13.453125" style="1" customWidth="1"/>
    <col min="3" max="3" width="16.1796875" style="1" bestFit="1" customWidth="1"/>
    <col min="4" max="4" width="12.7265625" style="1" bestFit="1" customWidth="1"/>
    <col min="5" max="5" width="23.54296875" style="1" customWidth="1"/>
    <col min="6" max="6" width="15.81640625" style="1" bestFit="1" customWidth="1"/>
    <col min="7" max="16384" width="10.81640625" style="1"/>
  </cols>
  <sheetData>
    <row r="10" spans="1:6" x14ac:dyDescent="0.35">
      <c r="A10" s="1" t="s">
        <v>0</v>
      </c>
      <c r="C10" s="23" t="s">
        <v>52</v>
      </c>
      <c r="D10" s="23"/>
      <c r="E10" s="23"/>
    </row>
    <row r="11" spans="1:6" x14ac:dyDescent="0.35">
      <c r="A11" s="1" t="s">
        <v>16</v>
      </c>
      <c r="C11" s="23" t="s">
        <v>18</v>
      </c>
      <c r="D11" s="23"/>
      <c r="E11" s="23"/>
    </row>
    <row r="12" spans="1:6" x14ac:dyDescent="0.35">
      <c r="A12" s="1" t="s">
        <v>15</v>
      </c>
      <c r="C12" s="23" t="s">
        <v>19</v>
      </c>
      <c r="D12" s="23"/>
      <c r="E12" s="23"/>
    </row>
    <row r="13" spans="1:6" x14ac:dyDescent="0.35">
      <c r="A13" s="2"/>
      <c r="B13" s="2"/>
    </row>
    <row r="14" spans="1:6" x14ac:dyDescent="0.35">
      <c r="A14" s="14" t="s">
        <v>1</v>
      </c>
      <c r="B14" s="14"/>
      <c r="C14" s="14"/>
      <c r="D14" s="14"/>
      <c r="E14" s="14"/>
      <c r="F14" s="14"/>
    </row>
    <row r="15" spans="1:6" ht="15" thickBot="1" x14ac:dyDescent="0.4"/>
    <row r="16" spans="1:6" ht="15" thickBot="1" x14ac:dyDescent="0.4">
      <c r="A16" s="25" t="s">
        <v>2</v>
      </c>
      <c r="B16" s="26"/>
      <c r="C16" s="5">
        <v>1500</v>
      </c>
    </row>
    <row r="19" spans="1:6" x14ac:dyDescent="0.35">
      <c r="A19" s="24" t="s">
        <v>3</v>
      </c>
      <c r="B19" s="24"/>
      <c r="C19" s="15" t="s">
        <v>4</v>
      </c>
      <c r="D19" s="15" t="s">
        <v>5</v>
      </c>
      <c r="E19" s="15" t="s">
        <v>6</v>
      </c>
      <c r="F19" s="15" t="s">
        <v>7</v>
      </c>
    </row>
    <row r="20" spans="1:6" ht="31" customHeight="1" x14ac:dyDescent="0.35">
      <c r="A20" s="24"/>
      <c r="B20" s="24"/>
      <c r="C20" s="15"/>
      <c r="D20" s="15"/>
      <c r="E20" s="15"/>
      <c r="F20" s="15"/>
    </row>
    <row r="21" spans="1:6" x14ac:dyDescent="0.35">
      <c r="A21" s="16" t="s">
        <v>17</v>
      </c>
      <c r="B21" s="16"/>
      <c r="C21" s="4">
        <v>15</v>
      </c>
      <c r="D21" s="5">
        <f>600*C21</f>
        <v>9000</v>
      </c>
      <c r="E21" s="4">
        <v>300</v>
      </c>
      <c r="F21" s="7">
        <f>+D21/E21</f>
        <v>30</v>
      </c>
    </row>
    <row r="22" spans="1:6" x14ac:dyDescent="0.35">
      <c r="A22" s="16" t="s">
        <v>20</v>
      </c>
      <c r="B22" s="16"/>
      <c r="C22" s="4">
        <v>6</v>
      </c>
      <c r="D22" s="5">
        <f>2470*6</f>
        <v>14820</v>
      </c>
      <c r="E22" s="4">
        <v>300</v>
      </c>
      <c r="F22" s="7">
        <f>+D22/E22</f>
        <v>49.4</v>
      </c>
    </row>
    <row r="23" spans="1:6" x14ac:dyDescent="0.35">
      <c r="A23" s="16" t="s">
        <v>21</v>
      </c>
      <c r="B23" s="16"/>
      <c r="C23" s="4">
        <v>15</v>
      </c>
      <c r="D23" s="5">
        <f>2000*C23</f>
        <v>30000</v>
      </c>
      <c r="E23" s="4">
        <v>300</v>
      </c>
      <c r="F23" s="7">
        <f t="shared" ref="F23:F34" si="0">+D23/E23</f>
        <v>100</v>
      </c>
    </row>
    <row r="24" spans="1:6" x14ac:dyDescent="0.35">
      <c r="A24" s="16" t="s">
        <v>22</v>
      </c>
      <c r="B24" s="16"/>
      <c r="C24" s="4">
        <v>50</v>
      </c>
      <c r="D24" s="5">
        <f>250*C24</f>
        <v>12500</v>
      </c>
      <c r="E24" s="4">
        <v>300</v>
      </c>
      <c r="F24" s="7">
        <f t="shared" si="0"/>
        <v>41.666666666666664</v>
      </c>
    </row>
    <row r="25" spans="1:6" x14ac:dyDescent="0.35">
      <c r="A25" s="16" t="s">
        <v>23</v>
      </c>
      <c r="B25" s="16"/>
      <c r="C25" s="4">
        <v>75</v>
      </c>
      <c r="D25" s="5">
        <f>150*C25</f>
        <v>11250</v>
      </c>
      <c r="E25" s="4">
        <v>300</v>
      </c>
      <c r="F25" s="7">
        <f t="shared" si="0"/>
        <v>37.5</v>
      </c>
    </row>
    <row r="26" spans="1:6" x14ac:dyDescent="0.35">
      <c r="A26" s="16" t="s">
        <v>24</v>
      </c>
      <c r="B26" s="16"/>
      <c r="C26" s="4">
        <v>10</v>
      </c>
      <c r="D26" s="5">
        <f>500*C26</f>
        <v>5000</v>
      </c>
      <c r="E26" s="4">
        <v>300</v>
      </c>
      <c r="F26" s="7">
        <f t="shared" si="0"/>
        <v>16.666666666666668</v>
      </c>
    </row>
    <row r="27" spans="1:6" x14ac:dyDescent="0.35">
      <c r="A27" s="16" t="s">
        <v>25</v>
      </c>
      <c r="B27" s="16"/>
      <c r="C27" s="4">
        <v>25</v>
      </c>
      <c r="D27" s="5">
        <f>593*C27</f>
        <v>14825</v>
      </c>
      <c r="E27" s="4">
        <v>300</v>
      </c>
      <c r="F27" s="7">
        <f t="shared" si="0"/>
        <v>49.416666666666664</v>
      </c>
    </row>
    <row r="28" spans="1:6" x14ac:dyDescent="0.35">
      <c r="A28" s="16" t="s">
        <v>26</v>
      </c>
      <c r="B28" s="16"/>
      <c r="C28" s="4">
        <v>5</v>
      </c>
      <c r="D28" s="5">
        <f>600*C28</f>
        <v>3000</v>
      </c>
      <c r="E28" s="4">
        <v>200</v>
      </c>
      <c r="F28" s="7">
        <f t="shared" si="0"/>
        <v>15</v>
      </c>
    </row>
    <row r="29" spans="1:6" x14ac:dyDescent="0.35">
      <c r="A29" s="16" t="s">
        <v>41</v>
      </c>
      <c r="B29" s="16"/>
      <c r="C29" s="4">
        <v>50</v>
      </c>
      <c r="D29" s="5">
        <f>50*100</f>
        <v>5000</v>
      </c>
      <c r="E29" s="4">
        <v>300</v>
      </c>
      <c r="F29" s="7">
        <f t="shared" si="0"/>
        <v>16.666666666666668</v>
      </c>
    </row>
    <row r="30" spans="1:6" x14ac:dyDescent="0.35">
      <c r="A30" s="16" t="s">
        <v>27</v>
      </c>
      <c r="B30" s="16"/>
      <c r="C30" s="4">
        <v>15</v>
      </c>
      <c r="D30" s="5">
        <f>540*C30</f>
        <v>8100</v>
      </c>
      <c r="E30" s="4">
        <v>200</v>
      </c>
      <c r="F30" s="7">
        <f t="shared" si="0"/>
        <v>40.5</v>
      </c>
    </row>
    <row r="31" spans="1:6" x14ac:dyDescent="0.35">
      <c r="A31" s="16" t="s">
        <v>28</v>
      </c>
      <c r="B31" s="16"/>
      <c r="C31" s="4">
        <v>10</v>
      </c>
      <c r="D31" s="5">
        <f>1018*C31</f>
        <v>10180</v>
      </c>
      <c r="E31" s="4">
        <v>200</v>
      </c>
      <c r="F31" s="7">
        <f t="shared" si="0"/>
        <v>50.9</v>
      </c>
    </row>
    <row r="32" spans="1:6" ht="15.75" customHeight="1" x14ac:dyDescent="0.35">
      <c r="A32" s="16" t="s">
        <v>29</v>
      </c>
      <c r="B32" s="16"/>
      <c r="C32" s="4">
        <v>5</v>
      </c>
      <c r="D32" s="5">
        <f>2200*C32</f>
        <v>11000</v>
      </c>
      <c r="E32" s="4">
        <v>150</v>
      </c>
      <c r="F32" s="7">
        <f t="shared" si="0"/>
        <v>73.333333333333329</v>
      </c>
    </row>
    <row r="33" spans="1:6" x14ac:dyDescent="0.35">
      <c r="A33" s="16" t="s">
        <v>30</v>
      </c>
      <c r="B33" s="16"/>
      <c r="C33" s="4">
        <v>150</v>
      </c>
      <c r="D33" s="5">
        <f>73*C33</f>
        <v>10950</v>
      </c>
      <c r="E33" s="4">
        <v>300</v>
      </c>
      <c r="F33" s="7">
        <f t="shared" si="0"/>
        <v>36.5</v>
      </c>
    </row>
    <row r="34" spans="1:6" x14ac:dyDescent="0.35">
      <c r="A34" s="16" t="s">
        <v>31</v>
      </c>
      <c r="B34" s="16"/>
      <c r="C34" s="4">
        <v>4</v>
      </c>
      <c r="D34" s="5">
        <f>2650*C34</f>
        <v>10600</v>
      </c>
      <c r="E34" s="4">
        <v>150</v>
      </c>
      <c r="F34" s="7">
        <f t="shared" si="0"/>
        <v>70.666666666666671</v>
      </c>
    </row>
    <row r="35" spans="1:6" x14ac:dyDescent="0.35">
      <c r="A35" s="16" t="s">
        <v>32</v>
      </c>
      <c r="B35" s="16"/>
      <c r="C35" s="4">
        <v>12</v>
      </c>
      <c r="D35" s="5">
        <f>300*C35</f>
        <v>3600</v>
      </c>
      <c r="E35" s="4">
        <v>150</v>
      </c>
      <c r="F35" s="7">
        <f t="shared" ref="F35:F38" si="1">+D35/E35</f>
        <v>24</v>
      </c>
    </row>
    <row r="36" spans="1:6" x14ac:dyDescent="0.35">
      <c r="A36" s="16" t="s">
        <v>33</v>
      </c>
      <c r="B36" s="16"/>
      <c r="C36" s="4">
        <v>3</v>
      </c>
      <c r="D36" s="5">
        <f>1526*C36</f>
        <v>4578</v>
      </c>
      <c r="E36" s="4">
        <v>300</v>
      </c>
      <c r="F36" s="7">
        <f t="shared" si="1"/>
        <v>15.26</v>
      </c>
    </row>
    <row r="37" spans="1:6" x14ac:dyDescent="0.35">
      <c r="A37" s="16" t="s">
        <v>34</v>
      </c>
      <c r="B37" s="16"/>
      <c r="C37" s="4">
        <v>2</v>
      </c>
      <c r="D37" s="5">
        <v>6000</v>
      </c>
      <c r="E37" s="4">
        <v>300</v>
      </c>
      <c r="F37" s="7">
        <f t="shared" si="1"/>
        <v>20</v>
      </c>
    </row>
    <row r="38" spans="1:6" x14ac:dyDescent="0.35">
      <c r="A38" s="16" t="s">
        <v>35</v>
      </c>
      <c r="B38" s="16"/>
      <c r="C38" s="4">
        <v>2</v>
      </c>
      <c r="D38" s="5">
        <v>4000</v>
      </c>
      <c r="E38" s="4">
        <v>150</v>
      </c>
      <c r="F38" s="7">
        <f t="shared" si="1"/>
        <v>26.666666666666668</v>
      </c>
    </row>
    <row r="39" spans="1:6" x14ac:dyDescent="0.35">
      <c r="A39" s="16" t="s">
        <v>36</v>
      </c>
      <c r="B39" s="16"/>
      <c r="C39" s="4">
        <v>1</v>
      </c>
      <c r="D39" s="5">
        <v>1550</v>
      </c>
      <c r="E39" s="4">
        <v>100</v>
      </c>
      <c r="F39" s="7">
        <f t="shared" ref="F39:F42" si="2">+D39/E39</f>
        <v>15.5</v>
      </c>
    </row>
    <row r="40" spans="1:6" x14ac:dyDescent="0.35">
      <c r="A40" s="16" t="s">
        <v>37</v>
      </c>
      <c r="B40" s="16"/>
      <c r="C40" s="4">
        <v>2</v>
      </c>
      <c r="D40" s="5">
        <v>2600</v>
      </c>
      <c r="E40" s="4">
        <v>150</v>
      </c>
      <c r="F40" s="7">
        <f t="shared" si="2"/>
        <v>17.333333333333332</v>
      </c>
    </row>
    <row r="41" spans="1:6" x14ac:dyDescent="0.35">
      <c r="A41" s="16" t="s">
        <v>38</v>
      </c>
      <c r="B41" s="16"/>
      <c r="C41" s="4">
        <v>2</v>
      </c>
      <c r="D41" s="5">
        <v>6000</v>
      </c>
      <c r="E41" s="4">
        <v>150</v>
      </c>
      <c r="F41" s="7">
        <f t="shared" si="2"/>
        <v>40</v>
      </c>
    </row>
    <row r="42" spans="1:6" x14ac:dyDescent="0.35">
      <c r="A42" s="16" t="s">
        <v>39</v>
      </c>
      <c r="B42" s="16"/>
      <c r="C42" s="4">
        <v>1</v>
      </c>
      <c r="D42" s="5">
        <v>1200</v>
      </c>
      <c r="E42" s="4">
        <v>150</v>
      </c>
      <c r="F42" s="7">
        <f t="shared" si="2"/>
        <v>8</v>
      </c>
    </row>
    <row r="43" spans="1:6" x14ac:dyDescent="0.35">
      <c r="A43" s="16" t="s">
        <v>42</v>
      </c>
      <c r="B43" s="16"/>
      <c r="C43" s="4">
        <v>2</v>
      </c>
      <c r="D43" s="5">
        <v>3250</v>
      </c>
      <c r="E43" s="4">
        <v>150</v>
      </c>
      <c r="F43" s="7">
        <f t="shared" ref="F43:F44" si="3">+D43/E43</f>
        <v>21.666666666666668</v>
      </c>
    </row>
    <row r="44" spans="1:6" x14ac:dyDescent="0.35">
      <c r="A44" s="16" t="s">
        <v>40</v>
      </c>
      <c r="B44" s="16"/>
      <c r="C44" s="4">
        <v>3</v>
      </c>
      <c r="D44" s="5">
        <f>1420*3</f>
        <v>4260</v>
      </c>
      <c r="E44" s="4">
        <v>150</v>
      </c>
      <c r="F44" s="7">
        <f t="shared" si="3"/>
        <v>28.4</v>
      </c>
    </row>
    <row r="45" spans="1:6" x14ac:dyDescent="0.35">
      <c r="A45" s="17" t="s">
        <v>8</v>
      </c>
      <c r="B45" s="18"/>
      <c r="C45" s="18"/>
      <c r="D45" s="18"/>
      <c r="E45" s="19"/>
      <c r="F45" s="6">
        <f>SUMIF(F21:F44,"&gt;0")</f>
        <v>845.04333333333329</v>
      </c>
    </row>
    <row r="46" spans="1:6" x14ac:dyDescent="0.35">
      <c r="A46" s="8"/>
      <c r="B46" s="8"/>
      <c r="C46" s="8"/>
      <c r="D46" s="8"/>
      <c r="E46" s="8"/>
      <c r="F46" s="9"/>
    </row>
    <row r="48" spans="1:6" x14ac:dyDescent="0.35">
      <c r="A48" s="24" t="s">
        <v>9</v>
      </c>
      <c r="B48" s="24"/>
      <c r="C48" s="15" t="s">
        <v>10</v>
      </c>
    </row>
    <row r="49" spans="1:10" x14ac:dyDescent="0.35">
      <c r="A49" s="24"/>
      <c r="B49" s="24"/>
      <c r="C49" s="15"/>
    </row>
    <row r="50" spans="1:10" x14ac:dyDescent="0.35">
      <c r="A50" s="16" t="s">
        <v>51</v>
      </c>
      <c r="B50" s="16"/>
      <c r="C50" s="5">
        <v>360000</v>
      </c>
      <c r="J50" s="3"/>
    </row>
    <row r="51" spans="1:10" ht="15" thickBot="1" x14ac:dyDescent="0.4">
      <c r="A51" s="16" t="s">
        <v>43</v>
      </c>
      <c r="B51" s="16"/>
      <c r="C51" s="5">
        <v>350000</v>
      </c>
    </row>
    <row r="52" spans="1:10" x14ac:dyDescent="0.35">
      <c r="A52" s="16" t="s">
        <v>50</v>
      </c>
      <c r="B52" s="16"/>
      <c r="C52" s="5">
        <v>350000</v>
      </c>
      <c r="E52" s="20" t="s">
        <v>11</v>
      </c>
      <c r="F52" s="11">
        <f>+ROUNDUP(C64/(C16-F45),0)</f>
        <v>1906</v>
      </c>
      <c r="G52" s="10" t="s">
        <v>12</v>
      </c>
      <c r="J52" s="3"/>
    </row>
    <row r="53" spans="1:10" ht="15" thickBot="1" x14ac:dyDescent="0.4">
      <c r="A53" s="16" t="s">
        <v>44</v>
      </c>
      <c r="B53" s="16"/>
      <c r="C53" s="5">
        <v>100000</v>
      </c>
      <c r="E53" s="21"/>
      <c r="F53" s="12"/>
      <c r="G53" s="10"/>
    </row>
    <row r="54" spans="1:10" ht="14.5" customHeight="1" x14ac:dyDescent="0.35">
      <c r="A54" s="16" t="s">
        <v>45</v>
      </c>
      <c r="B54" s="16"/>
      <c r="C54" s="5">
        <v>15000</v>
      </c>
      <c r="E54" s="21"/>
      <c r="F54" s="13">
        <f>+C16*F52</f>
        <v>2859000</v>
      </c>
      <c r="G54" s="10" t="s">
        <v>13</v>
      </c>
    </row>
    <row r="55" spans="1:10" ht="15" thickBot="1" x14ac:dyDescent="0.4">
      <c r="A55" s="16" t="s">
        <v>46</v>
      </c>
      <c r="B55" s="16"/>
      <c r="C55" s="5">
        <v>12000</v>
      </c>
      <c r="E55" s="22"/>
      <c r="F55" s="12"/>
      <c r="G55" s="10"/>
    </row>
    <row r="56" spans="1:10" x14ac:dyDescent="0.35">
      <c r="A56" s="16" t="s">
        <v>47</v>
      </c>
      <c r="B56" s="16"/>
      <c r="C56" s="5">
        <v>20000</v>
      </c>
    </row>
    <row r="57" spans="1:10" x14ac:dyDescent="0.35">
      <c r="A57" s="16" t="s">
        <v>48</v>
      </c>
      <c r="B57" s="16"/>
      <c r="C57" s="5">
        <v>21000</v>
      </c>
    </row>
    <row r="58" spans="1:10" x14ac:dyDescent="0.35">
      <c r="A58" s="16" t="s">
        <v>49</v>
      </c>
      <c r="B58" s="16"/>
      <c r="C58" s="5">
        <v>20000</v>
      </c>
    </row>
    <row r="59" spans="1:10" x14ac:dyDescent="0.35">
      <c r="A59" s="16"/>
      <c r="B59" s="16"/>
      <c r="C59" s="5"/>
    </row>
    <row r="60" spans="1:10" x14ac:dyDescent="0.35">
      <c r="A60" s="16"/>
      <c r="B60" s="16"/>
      <c r="C60" s="5"/>
    </row>
    <row r="61" spans="1:10" x14ac:dyDescent="0.35">
      <c r="A61" s="16"/>
      <c r="B61" s="16"/>
      <c r="C61" s="5"/>
    </row>
    <row r="62" spans="1:10" x14ac:dyDescent="0.35">
      <c r="A62" s="16"/>
      <c r="B62" s="16"/>
      <c r="C62" s="5"/>
    </row>
    <row r="63" spans="1:10" x14ac:dyDescent="0.35">
      <c r="A63" s="16"/>
      <c r="B63" s="16"/>
      <c r="C63" s="5"/>
    </row>
    <row r="64" spans="1:10" x14ac:dyDescent="0.35">
      <c r="A64" s="17" t="s">
        <v>14</v>
      </c>
      <c r="B64" s="19"/>
      <c r="C64" s="6">
        <f>SUM(C50:C63)</f>
        <v>1248000</v>
      </c>
    </row>
  </sheetData>
  <sheetProtection formatCells="0" formatColumns="0" formatRows="0" insertColumns="0" insertRows="0" deleteColumns="0" deleteRows="0" selectLockedCells="1"/>
  <mergeCells count="57">
    <mergeCell ref="A40:B40"/>
    <mergeCell ref="A41:B41"/>
    <mergeCell ref="A42:B42"/>
    <mergeCell ref="A48:B49"/>
    <mergeCell ref="C48:C49"/>
    <mergeCell ref="A50:B50"/>
    <mergeCell ref="A51:B5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3:B43"/>
    <mergeCell ref="A44:B44"/>
    <mergeCell ref="C11:E11"/>
    <mergeCell ref="C12:E12"/>
    <mergeCell ref="C10:E10"/>
    <mergeCell ref="E19:E20"/>
    <mergeCell ref="A19:B20"/>
    <mergeCell ref="C19:C20"/>
    <mergeCell ref="D19:D20"/>
    <mergeCell ref="A16:B16"/>
    <mergeCell ref="A62:B62"/>
    <mergeCell ref="A63:B63"/>
    <mergeCell ref="A64:B64"/>
    <mergeCell ref="E52:E55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G54:G55"/>
    <mergeCell ref="G52:G53"/>
    <mergeCell ref="F52:F53"/>
    <mergeCell ref="F54:F55"/>
    <mergeCell ref="A14:F14"/>
    <mergeCell ref="F19:F20"/>
    <mergeCell ref="A21:B21"/>
    <mergeCell ref="A22:B22"/>
    <mergeCell ref="A23:B23"/>
    <mergeCell ref="A24:B24"/>
    <mergeCell ref="A45:E4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User</cp:lastModifiedBy>
  <cp:revision/>
  <dcterms:created xsi:type="dcterms:W3CDTF">2014-01-09T17:24:36Z</dcterms:created>
  <dcterms:modified xsi:type="dcterms:W3CDTF">2024-06-07T16:26:28Z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