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xr:revisionPtr revIDLastSave="0" documentId="8_{BE203738-5045-4FE3-B122-50AFB390BD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" sheetId="1" r:id="rId1"/>
  </sheets>
  <calcPr calcId="191028"/>
</workbook>
</file>

<file path=xl/calcChain.xml><?xml version="1.0" encoding="utf-8"?>
<calcChain xmlns="http://schemas.openxmlformats.org/spreadsheetml/2006/main">
  <c r="F40" i="1" l="1"/>
  <c r="D29" i="1"/>
  <c r="F29" i="1" s="1"/>
  <c r="K32" i="1"/>
  <c r="K30" i="1"/>
  <c r="K31" i="1"/>
  <c r="D28" i="1"/>
  <c r="F28" i="1" s="1"/>
  <c r="D26" i="1"/>
  <c r="F26" i="1" s="1"/>
  <c r="C24" i="1"/>
  <c r="E24" i="1" s="1"/>
  <c r="D25" i="1"/>
  <c r="E25" i="1"/>
  <c r="F25" i="1" s="1"/>
  <c r="D23" i="1"/>
  <c r="F23" i="1" s="1"/>
  <c r="C40" i="1"/>
  <c r="C53" i="1" s="1"/>
  <c r="F22" i="1"/>
  <c r="F21" i="1"/>
  <c r="F27" i="1"/>
  <c r="F30" i="1"/>
  <c r="F31" i="1"/>
  <c r="F32" i="1"/>
  <c r="D24" i="1" l="1"/>
  <c r="F24" i="1"/>
  <c r="F33" i="1" s="1"/>
  <c r="F42" i="1" s="1"/>
</calcChain>
</file>

<file path=xl/sharedStrings.xml><?xml version="1.0" encoding="utf-8"?>
<sst xmlns="http://schemas.openxmlformats.org/spreadsheetml/2006/main" count="35" uniqueCount="34">
  <si>
    <t>Nombre de la empresa:</t>
  </si>
  <si>
    <t>COSTO VARIABLE UNITARIO</t>
  </si>
  <si>
    <t>PUNTO DE EQUILIBRIO</t>
  </si>
  <si>
    <t>UNIDADES</t>
  </si>
  <si>
    <t>COLONES</t>
  </si>
  <si>
    <t>COSTOS  FIJOS TOTALES</t>
  </si>
  <si>
    <t>Nombre del tutor:</t>
  </si>
  <si>
    <t>Centro educativo:</t>
  </si>
  <si>
    <t>COFFEE PLACE</t>
  </si>
  <si>
    <t>CTP SAN JUAN SUR</t>
  </si>
  <si>
    <t>WILLIAM FLORES BENAVIDES</t>
  </si>
  <si>
    <t>MONTO UNIARIO</t>
  </si>
  <si>
    <t>PRECIO</t>
  </si>
  <si>
    <t>CANTIDAD COMPRADA</t>
  </si>
  <si>
    <t>DESCRIPCIÓN DE COSTOS VARIABLES</t>
  </si>
  <si>
    <t>DESCRIPCIÓN DE COSTOS FIJOS</t>
  </si>
  <si>
    <t>MONTO</t>
  </si>
  <si>
    <t>PRECIO DE VENTA</t>
  </si>
  <si>
    <t>CANTIDAD DE UNIDADES A REALIZAR SEGÚN CANTIDAD COMPRADA</t>
  </si>
  <si>
    <t>DEPRECIACIONES</t>
  </si>
  <si>
    <t>ELECTRICIDAD</t>
  </si>
  <si>
    <t>AGUA</t>
  </si>
  <si>
    <t>INTERNET</t>
  </si>
  <si>
    <t>ALQUILER</t>
  </si>
  <si>
    <t>SALARIOS</t>
  </si>
  <si>
    <t>CAFÉ</t>
  </si>
  <si>
    <t>AZUCAR</t>
  </si>
  <si>
    <t>SERVILLETAS</t>
  </si>
  <si>
    <t>REPOSTERIA</t>
  </si>
  <si>
    <t>PASTELERÍA</t>
  </si>
  <si>
    <t>REMOVEDORES</t>
  </si>
  <si>
    <t>VASOS</t>
  </si>
  <si>
    <t>JARABE CANELA VAINILLA</t>
  </si>
  <si>
    <t>TAPAS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</si>
</sst>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hidden="1"/>
    </xf>
    <xf numFmtId="164" fontId="4" fillId="4" borderId="1" xfId="0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hidden="1"/>
    </xf>
    <xf numFmtId="164" fontId="3" fillId="4" borderId="1" xfId="0" applyNumberFormat="1" applyFont="1" applyFill="1" applyBorder="1" applyAlignment="1" applyProtection="1">
      <alignment horizontal="center" vertical="center"/>
      <protection hidden="1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56</xdr:row>
      <xdr:rowOff>0</xdr:rowOff>
    </xdr:from>
    <xdr:to>
      <xdr:col>2</xdr:col>
      <xdr:colOff>725647</xdr:colOff>
      <xdr:row>61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55</xdr:row>
      <xdr:rowOff>178595</xdr:rowOff>
    </xdr:from>
    <xdr:to>
      <xdr:col>5</xdr:col>
      <xdr:colOff>338772</xdr:colOff>
      <xdr:row>59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178594</xdr:colOff>
      <xdr:row>4</xdr:row>
      <xdr:rowOff>23992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107530" cy="750274"/>
        </a:xfrm>
        <a:prstGeom prst="rect">
          <a:avLst/>
        </a:prstGeom>
      </xdr:spPr>
    </xdr:pic>
    <xdr:clientData/>
  </xdr:twoCellAnchor>
  <xdr:twoCellAnchor editAs="oneCell">
    <xdr:from>
      <xdr:col>2</xdr:col>
      <xdr:colOff>976312</xdr:colOff>
      <xdr:row>1</xdr:row>
      <xdr:rowOff>35719</xdr:rowOff>
    </xdr:from>
    <xdr:to>
      <xdr:col>5</xdr:col>
      <xdr:colOff>95250</xdr:colOff>
      <xdr:row>3</xdr:row>
      <xdr:rowOff>209491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2631281" y="250032"/>
          <a:ext cx="3131344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1088748</xdr:colOff>
      <xdr:row>7</xdr:row>
      <xdr:rowOff>98847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107357</xdr:rowOff>
    </xdr:from>
    <xdr:to>
      <xdr:col>4</xdr:col>
      <xdr:colOff>1762124</xdr:colOff>
      <xdr:row>8</xdr:row>
      <xdr:rowOff>194594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821857"/>
          <a:ext cx="5679283" cy="87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53"/>
  <sheetViews>
    <sheetView tabSelected="1" topLeftCell="A25" zoomScale="80" zoomScaleNormal="80" workbookViewId="0">
      <selection activeCell="F47" sqref="F47"/>
    </sheetView>
  </sheetViews>
  <sheetFormatPr baseColWidth="10" defaultColWidth="10.85546875" defaultRowHeight="16.5" x14ac:dyDescent="0.25"/>
  <cols>
    <col min="1" max="1" width="26.42578125" style="1" bestFit="1" customWidth="1"/>
    <col min="2" max="2" width="2.7109375" style="1" customWidth="1"/>
    <col min="3" max="3" width="16.140625" style="1" bestFit="1" customWidth="1"/>
    <col min="4" max="4" width="13.7109375" style="1" bestFit="1" customWidth="1"/>
    <col min="5" max="5" width="30.42578125" style="9" customWidth="1"/>
    <col min="6" max="6" width="15.85546875" style="1" bestFit="1" customWidth="1"/>
    <col min="7" max="7" width="12" style="1" bestFit="1" customWidth="1"/>
    <col min="8" max="16384" width="10.85546875" style="1"/>
  </cols>
  <sheetData>
    <row r="10" spans="1:6" x14ac:dyDescent="0.3">
      <c r="A10" s="1" t="s">
        <v>0</v>
      </c>
      <c r="C10" s="13" t="s">
        <v>8</v>
      </c>
      <c r="D10" s="13"/>
      <c r="E10" s="13"/>
    </row>
    <row r="11" spans="1:6" x14ac:dyDescent="0.3">
      <c r="A11" s="1" t="s">
        <v>7</v>
      </c>
      <c r="C11" s="13" t="s">
        <v>9</v>
      </c>
      <c r="D11" s="13"/>
      <c r="E11" s="13"/>
    </row>
    <row r="12" spans="1:6" x14ac:dyDescent="0.3">
      <c r="A12" s="1" t="s">
        <v>6</v>
      </c>
      <c r="C12" s="13" t="s">
        <v>10</v>
      </c>
      <c r="D12" s="13"/>
      <c r="E12" s="13"/>
    </row>
    <row r="13" spans="1:6" x14ac:dyDescent="0.25">
      <c r="A13" s="2"/>
      <c r="B13" s="2"/>
    </row>
    <row r="14" spans="1:6" ht="18" x14ac:dyDescent="0.25">
      <c r="A14" s="21" t="s">
        <v>2</v>
      </c>
      <c r="B14" s="21"/>
      <c r="C14" s="21"/>
      <c r="D14" s="21"/>
      <c r="E14" s="21"/>
      <c r="F14" s="21"/>
    </row>
    <row r="16" spans="1:6" x14ac:dyDescent="0.25">
      <c r="A16" s="14" t="s">
        <v>17</v>
      </c>
      <c r="B16" s="15"/>
      <c r="C16" s="3">
        <v>2000</v>
      </c>
    </row>
    <row r="19" spans="1:11" x14ac:dyDescent="0.25">
      <c r="A19" s="10" t="s">
        <v>14</v>
      </c>
      <c r="B19" s="10"/>
      <c r="C19" s="11" t="s">
        <v>13</v>
      </c>
      <c r="D19" s="11" t="s">
        <v>12</v>
      </c>
      <c r="E19" s="11" t="s">
        <v>18</v>
      </c>
      <c r="F19" s="11" t="s">
        <v>11</v>
      </c>
    </row>
    <row r="20" spans="1:11" ht="30.95" customHeight="1" x14ac:dyDescent="0.25">
      <c r="A20" s="10"/>
      <c r="B20" s="10"/>
      <c r="C20" s="11"/>
      <c r="D20" s="11"/>
      <c r="E20" s="11"/>
      <c r="F20" s="11"/>
    </row>
    <row r="21" spans="1:11" ht="16.5" customHeight="1" x14ac:dyDescent="0.25">
      <c r="A21" s="12" t="s">
        <v>25</v>
      </c>
      <c r="B21" s="12"/>
      <c r="C21" s="4">
        <v>30</v>
      </c>
      <c r="D21" s="5">
        <v>360000</v>
      </c>
      <c r="E21" s="4">
        <v>3000</v>
      </c>
      <c r="F21" s="6">
        <f>+D21/E21</f>
        <v>120</v>
      </c>
      <c r="J21" s="22"/>
      <c r="K21" s="22"/>
    </row>
    <row r="22" spans="1:11" ht="16.5" customHeight="1" x14ac:dyDescent="0.25">
      <c r="A22" s="12" t="s">
        <v>26</v>
      </c>
      <c r="B22" s="12"/>
      <c r="C22" s="4">
        <v>60</v>
      </c>
      <c r="D22" s="5">
        <v>43500</v>
      </c>
      <c r="E22" s="4">
        <v>3000</v>
      </c>
      <c r="F22" s="6">
        <f>+D22/E22</f>
        <v>14.5</v>
      </c>
      <c r="J22" s="22"/>
      <c r="K22" s="22"/>
    </row>
    <row r="23" spans="1:11" x14ac:dyDescent="0.25">
      <c r="A23" s="12" t="s">
        <v>27</v>
      </c>
      <c r="B23" s="12"/>
      <c r="C23" s="4">
        <v>120</v>
      </c>
      <c r="D23" s="5">
        <f>C23*750</f>
        <v>90000</v>
      </c>
      <c r="E23" s="4">
        <v>3000</v>
      </c>
      <c r="F23" s="6">
        <f t="shared" ref="F23:F32" si="0">+D23/E23</f>
        <v>30</v>
      </c>
      <c r="J23" s="22"/>
      <c r="K23" s="22"/>
    </row>
    <row r="24" spans="1:11" x14ac:dyDescent="0.25">
      <c r="A24" s="12" t="s">
        <v>28</v>
      </c>
      <c r="B24" s="12"/>
      <c r="C24" s="4">
        <f>60*30</f>
        <v>1800</v>
      </c>
      <c r="D24" s="5">
        <f>C24*300</f>
        <v>540000</v>
      </c>
      <c r="E24" s="4">
        <f>C24</f>
        <v>1800</v>
      </c>
      <c r="F24" s="6">
        <f t="shared" si="0"/>
        <v>300</v>
      </c>
      <c r="J24" s="22"/>
      <c r="K24" s="22"/>
    </row>
    <row r="25" spans="1:11" x14ac:dyDescent="0.25">
      <c r="A25" s="12" t="s">
        <v>29</v>
      </c>
      <c r="B25" s="12"/>
      <c r="C25" s="4">
        <v>120</v>
      </c>
      <c r="D25" s="5">
        <f>3500*C25</f>
        <v>420000</v>
      </c>
      <c r="E25" s="4">
        <f>C25*12</f>
        <v>1440</v>
      </c>
      <c r="F25" s="6">
        <f t="shared" si="0"/>
        <v>291.66666666666669</v>
      </c>
      <c r="J25" s="22"/>
      <c r="K25" s="22"/>
    </row>
    <row r="26" spans="1:11" x14ac:dyDescent="0.25">
      <c r="A26" s="12" t="s">
        <v>30</v>
      </c>
      <c r="B26" s="12"/>
      <c r="C26" s="4">
        <v>12</v>
      </c>
      <c r="D26" s="5">
        <f>C26*1680</f>
        <v>20160</v>
      </c>
      <c r="E26" s="4">
        <v>3000</v>
      </c>
      <c r="F26" s="6">
        <f t="shared" si="0"/>
        <v>6.72</v>
      </c>
      <c r="J26" s="22"/>
      <c r="K26" s="22"/>
    </row>
    <row r="27" spans="1:11" x14ac:dyDescent="0.25">
      <c r="A27" s="12" t="s">
        <v>32</v>
      </c>
      <c r="B27" s="12"/>
      <c r="C27" s="4">
        <v>40</v>
      </c>
      <c r="D27" s="5">
        <v>54000</v>
      </c>
      <c r="E27" s="4">
        <v>3000</v>
      </c>
      <c r="F27" s="6">
        <f t="shared" si="0"/>
        <v>18</v>
      </c>
    </row>
    <row r="28" spans="1:11" x14ac:dyDescent="0.25">
      <c r="A28" s="12" t="s">
        <v>31</v>
      </c>
      <c r="B28" s="12"/>
      <c r="C28" s="4">
        <v>120</v>
      </c>
      <c r="D28" s="5">
        <f>1230*120</f>
        <v>147600</v>
      </c>
      <c r="E28" s="4">
        <v>3000</v>
      </c>
      <c r="F28" s="6">
        <f t="shared" si="0"/>
        <v>49.2</v>
      </c>
    </row>
    <row r="29" spans="1:11" x14ac:dyDescent="0.25">
      <c r="A29" s="12" t="s">
        <v>33</v>
      </c>
      <c r="B29" s="12"/>
      <c r="C29" s="4">
        <v>30</v>
      </c>
      <c r="D29" s="5">
        <f>C29*1600</f>
        <v>48000</v>
      </c>
      <c r="E29" s="4">
        <v>3000</v>
      </c>
      <c r="F29" s="6">
        <f t="shared" si="0"/>
        <v>16</v>
      </c>
      <c r="K29" s="1">
        <v>3500</v>
      </c>
    </row>
    <row r="30" spans="1:11" x14ac:dyDescent="0.25">
      <c r="A30" s="12"/>
      <c r="B30" s="12"/>
      <c r="C30" s="4"/>
      <c r="D30" s="5"/>
      <c r="E30" s="4"/>
      <c r="F30" s="6" t="e">
        <f t="shared" si="0"/>
        <v>#DIV/0!</v>
      </c>
      <c r="K30" s="1">
        <f>725*20</f>
        <v>14500</v>
      </c>
    </row>
    <row r="31" spans="1:11" x14ac:dyDescent="0.25">
      <c r="A31" s="12"/>
      <c r="B31" s="12"/>
      <c r="C31" s="4"/>
      <c r="D31" s="5"/>
      <c r="E31" s="4"/>
      <c r="F31" s="6" t="e">
        <f t="shared" si="0"/>
        <v>#DIV/0!</v>
      </c>
      <c r="K31" s="1">
        <f>SUM(K29:K30)</f>
        <v>18000</v>
      </c>
    </row>
    <row r="32" spans="1:11" x14ac:dyDescent="0.25">
      <c r="A32" s="12"/>
      <c r="B32" s="12"/>
      <c r="C32" s="4"/>
      <c r="D32" s="5"/>
      <c r="E32" s="4"/>
      <c r="F32" s="6" t="e">
        <f t="shared" si="0"/>
        <v>#DIV/0!</v>
      </c>
      <c r="K32" s="1">
        <f>40000/40</f>
        <v>1000</v>
      </c>
    </row>
    <row r="33" spans="1:10" x14ac:dyDescent="0.25">
      <c r="A33" s="16" t="s">
        <v>1</v>
      </c>
      <c r="B33" s="20"/>
      <c r="C33" s="20"/>
      <c r="D33" s="20"/>
      <c r="E33" s="17"/>
      <c r="F33" s="7">
        <f>SUMIF(F21:F32,"&gt;0")</f>
        <v>846.08666666666682</v>
      </c>
    </row>
    <row r="36" spans="1:10" x14ac:dyDescent="0.25">
      <c r="A36" s="10" t="s">
        <v>15</v>
      </c>
      <c r="B36" s="10"/>
      <c r="C36" s="11" t="s">
        <v>16</v>
      </c>
    </row>
    <row r="37" spans="1:10" x14ac:dyDescent="0.25">
      <c r="A37" s="10"/>
      <c r="B37" s="10"/>
      <c r="C37" s="11"/>
    </row>
    <row r="38" spans="1:10" ht="21" customHeight="1" x14ac:dyDescent="0.25">
      <c r="A38" s="12" t="s">
        <v>20</v>
      </c>
      <c r="B38" s="12"/>
      <c r="C38" s="5">
        <v>53100</v>
      </c>
      <c r="J38" s="8"/>
    </row>
    <row r="39" spans="1:10" ht="21" customHeight="1" x14ac:dyDescent="0.25">
      <c r="A39" s="12" t="s">
        <v>21</v>
      </c>
      <c r="B39" s="12"/>
      <c r="C39" s="5">
        <v>25000</v>
      </c>
    </row>
    <row r="40" spans="1:10" ht="21" customHeight="1" x14ac:dyDescent="0.25">
      <c r="A40" s="12" t="s">
        <v>22</v>
      </c>
      <c r="B40" s="12"/>
      <c r="C40" s="5">
        <f>68*525</f>
        <v>35700</v>
      </c>
      <c r="E40" s="18" t="s">
        <v>2</v>
      </c>
      <c r="F40" s="24">
        <f>+ROUNDUP(C53/(C16-F33),0)</f>
        <v>773</v>
      </c>
      <c r="G40" s="23" t="s">
        <v>3</v>
      </c>
      <c r="J40" s="8"/>
    </row>
    <row r="41" spans="1:10" ht="21" customHeight="1" x14ac:dyDescent="0.25">
      <c r="A41" s="12" t="s">
        <v>23</v>
      </c>
      <c r="B41" s="12"/>
      <c r="C41" s="5">
        <v>120000</v>
      </c>
      <c r="E41" s="18"/>
      <c r="F41" s="24"/>
      <c r="G41" s="23"/>
    </row>
    <row r="42" spans="1:10" ht="21" customHeight="1" x14ac:dyDescent="0.25">
      <c r="A42" s="19" t="s">
        <v>19</v>
      </c>
      <c r="B42" s="19"/>
      <c r="C42" s="5">
        <v>7041</v>
      </c>
      <c r="E42" s="18"/>
      <c r="F42" s="25">
        <f>+C16*F40</f>
        <v>1546000</v>
      </c>
      <c r="G42" s="23" t="s">
        <v>4</v>
      </c>
    </row>
    <row r="43" spans="1:10" ht="21" customHeight="1" x14ac:dyDescent="0.25">
      <c r="A43" s="12" t="s">
        <v>24</v>
      </c>
      <c r="B43" s="12"/>
      <c r="C43" s="5">
        <v>650000</v>
      </c>
      <c r="E43" s="18"/>
      <c r="F43" s="24"/>
      <c r="G43" s="23"/>
    </row>
    <row r="44" spans="1:10" ht="21" customHeight="1" x14ac:dyDescent="0.25">
      <c r="A44" s="12"/>
      <c r="B44" s="12"/>
      <c r="C44" s="5"/>
    </row>
    <row r="45" spans="1:10" ht="21" customHeight="1" x14ac:dyDescent="0.25">
      <c r="A45" s="12"/>
      <c r="B45" s="12"/>
      <c r="C45" s="5"/>
    </row>
    <row r="46" spans="1:10" ht="21" customHeight="1" x14ac:dyDescent="0.25">
      <c r="A46" s="12"/>
      <c r="B46" s="12"/>
      <c r="C46" s="5"/>
    </row>
    <row r="47" spans="1:10" ht="21" customHeight="1" x14ac:dyDescent="0.25">
      <c r="A47" s="12"/>
      <c r="B47" s="12"/>
      <c r="C47" s="5"/>
    </row>
    <row r="48" spans="1:10" ht="21" customHeight="1" x14ac:dyDescent="0.25">
      <c r="A48" s="12"/>
      <c r="B48" s="12"/>
      <c r="C48" s="5"/>
    </row>
    <row r="49" spans="1:3" ht="21" customHeight="1" x14ac:dyDescent="0.25">
      <c r="A49" s="12"/>
      <c r="B49" s="12"/>
      <c r="C49" s="5"/>
    </row>
    <row r="50" spans="1:3" ht="21" customHeight="1" x14ac:dyDescent="0.25">
      <c r="A50" s="12"/>
      <c r="B50" s="12"/>
      <c r="C50" s="5"/>
    </row>
    <row r="51" spans="1:3" ht="21" customHeight="1" x14ac:dyDescent="0.25">
      <c r="A51" s="12"/>
      <c r="B51" s="12"/>
      <c r="C51" s="5"/>
    </row>
    <row r="52" spans="1:3" ht="21" customHeight="1" x14ac:dyDescent="0.25">
      <c r="A52" s="12"/>
      <c r="B52" s="12"/>
      <c r="C52" s="5"/>
    </row>
    <row r="53" spans="1:3" x14ac:dyDescent="0.25">
      <c r="A53" s="16" t="s">
        <v>5</v>
      </c>
      <c r="B53" s="17"/>
      <c r="C53" s="7">
        <f>SUM(C38:C52)</f>
        <v>890841</v>
      </c>
    </row>
  </sheetData>
  <sheetProtection formatCells="0" formatColumns="0" formatRows="0" insertColumns="0" insertRows="0" deleteColumns="0" deleteRows="0" selectLockedCells="1"/>
  <mergeCells count="47">
    <mergeCell ref="A21:B21"/>
    <mergeCell ref="A22:B22"/>
    <mergeCell ref="A23:B23"/>
    <mergeCell ref="J21:K26"/>
    <mergeCell ref="G42:G43"/>
    <mergeCell ref="G40:G41"/>
    <mergeCell ref="F40:F41"/>
    <mergeCell ref="F42:F43"/>
    <mergeCell ref="A24:B24"/>
    <mergeCell ref="A33:E33"/>
    <mergeCell ref="A25:B25"/>
    <mergeCell ref="A26:B26"/>
    <mergeCell ref="A27:B27"/>
    <mergeCell ref="A45:B45"/>
    <mergeCell ref="A51:B51"/>
    <mergeCell ref="A52:B52"/>
    <mergeCell ref="A53:B53"/>
    <mergeCell ref="E40:E43"/>
    <mergeCell ref="A46:B46"/>
    <mergeCell ref="A47:B47"/>
    <mergeCell ref="A48:B48"/>
    <mergeCell ref="A49:B49"/>
    <mergeCell ref="A50:B50"/>
    <mergeCell ref="A40:B40"/>
    <mergeCell ref="A41:B41"/>
    <mergeCell ref="A42:B42"/>
    <mergeCell ref="A43:B43"/>
    <mergeCell ref="A44:B44"/>
    <mergeCell ref="C11:E11"/>
    <mergeCell ref="C12:E12"/>
    <mergeCell ref="C10:E10"/>
    <mergeCell ref="E19:E20"/>
    <mergeCell ref="A19:B20"/>
    <mergeCell ref="C19:C20"/>
    <mergeCell ref="D19:D20"/>
    <mergeCell ref="A16:B16"/>
    <mergeCell ref="A14:F14"/>
    <mergeCell ref="F19:F20"/>
    <mergeCell ref="A36:B37"/>
    <mergeCell ref="C36:C37"/>
    <mergeCell ref="A38:B38"/>
    <mergeCell ref="A39:B39"/>
    <mergeCell ref="A28:B28"/>
    <mergeCell ref="A29:B29"/>
    <mergeCell ref="A30:B30"/>
    <mergeCell ref="A31:B31"/>
    <mergeCell ref="A32:B3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ESTUDIANTE</cp:lastModifiedBy>
  <cp:revision/>
  <dcterms:created xsi:type="dcterms:W3CDTF">2014-01-09T17:24:36Z</dcterms:created>
  <dcterms:modified xsi:type="dcterms:W3CDTF">2024-09-09T19:32:51Z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